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3020" windowHeight="791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</sheets>
  <calcPr calcId="145621" calcMode="manual"/>
</workbook>
</file>

<file path=xl/calcChain.xml><?xml version="1.0" encoding="utf-8"?>
<calcChain xmlns="http://schemas.openxmlformats.org/spreadsheetml/2006/main">
  <c r="E20" i="5" l="1"/>
  <c r="D20" i="5"/>
  <c r="E9" i="6" l="1"/>
  <c r="F9" i="6" s="1"/>
  <c r="G9" i="6" s="1"/>
  <c r="E10" i="6"/>
  <c r="F10" i="6"/>
  <c r="G10" i="6" s="1"/>
  <c r="E13" i="5" l="1"/>
  <c r="F13" i="5" s="1"/>
  <c r="G13" i="5" s="1"/>
  <c r="E14" i="6" l="1"/>
  <c r="F14" i="6" s="1"/>
  <c r="G14" i="6" s="1"/>
  <c r="E13" i="6" l="1"/>
  <c r="F13" i="6" s="1"/>
  <c r="G13" i="6" s="1"/>
  <c r="E11" i="6" l="1"/>
  <c r="F11" i="6" s="1"/>
  <c r="G11" i="6" s="1"/>
  <c r="E12" i="5"/>
  <c r="F12" i="5"/>
  <c r="G12" i="5" s="1"/>
  <c r="E11" i="5"/>
  <c r="F11" i="5" s="1"/>
  <c r="G11" i="5" s="1"/>
  <c r="E10" i="5"/>
  <c r="F10" i="5" s="1"/>
  <c r="G10" i="5" s="1"/>
  <c r="D17" i="6" l="1"/>
  <c r="E17" i="6" s="1"/>
  <c r="F17" i="6" s="1"/>
  <c r="G17" i="6" s="1"/>
  <c r="C17" i="6"/>
  <c r="E9" i="5"/>
  <c r="F9" i="5" s="1"/>
  <c r="G9" i="5" s="1"/>
  <c r="C9" i="5"/>
  <c r="E16" i="6"/>
  <c r="F16" i="6" s="1"/>
  <c r="G16" i="6" s="1"/>
  <c r="C16" i="6"/>
  <c r="E8" i="5"/>
  <c r="F8" i="5" s="1"/>
  <c r="G8" i="5" s="1"/>
  <c r="E7" i="5"/>
  <c r="F7" i="5" s="1"/>
  <c r="G7" i="5" s="1"/>
  <c r="E15" i="6"/>
  <c r="F15" i="6" s="1"/>
  <c r="G15" i="6" s="1"/>
  <c r="E6" i="5"/>
  <c r="F6" i="5" s="1"/>
  <c r="G6" i="5" s="1"/>
  <c r="E8" i="6" l="1"/>
  <c r="F8" i="6" s="1"/>
  <c r="G8" i="6" s="1"/>
  <c r="E9" i="2" l="1"/>
  <c r="F9" i="2" s="1"/>
  <c r="G9" i="2" s="1"/>
  <c r="E10" i="2"/>
  <c r="F10" i="2" s="1"/>
  <c r="G10" i="2" s="1"/>
  <c r="F17" i="2" l="1"/>
  <c r="G17" i="2" s="1"/>
  <c r="E15" i="2"/>
  <c r="F15" i="2" s="1"/>
  <c r="G15" i="2" s="1"/>
  <c r="E16" i="2"/>
  <c r="F16" i="2" s="1"/>
  <c r="G16" i="2" s="1"/>
  <c r="D15" i="2"/>
  <c r="F14" i="2"/>
  <c r="G14" i="2"/>
  <c r="E12" i="2"/>
  <c r="F12" i="2" s="1"/>
  <c r="G12" i="2" s="1"/>
  <c r="E13" i="2"/>
  <c r="F13" i="2"/>
  <c r="G13" i="2"/>
  <c r="E11" i="2"/>
  <c r="F11" i="2"/>
  <c r="G11" i="2" s="1"/>
  <c r="G8" i="2"/>
  <c r="E7" i="2" l="1"/>
  <c r="F7" i="2"/>
  <c r="G7" i="2" s="1"/>
  <c r="E6" i="2"/>
  <c r="F6" i="2" s="1"/>
  <c r="G6" i="2" s="1"/>
  <c r="E8" i="1" l="1"/>
  <c r="C8" i="1"/>
  <c r="G18" i="3"/>
  <c r="F10" i="1" s="1"/>
  <c r="F18" i="3"/>
  <c r="E10" i="1" s="1"/>
  <c r="E18" i="3"/>
  <c r="D10" i="1" s="1"/>
  <c r="D18" i="3"/>
  <c r="C10" i="1" s="1"/>
  <c r="C18" i="3"/>
  <c r="G20" i="2"/>
  <c r="F9" i="1" s="1"/>
  <c r="F20" i="2"/>
  <c r="E9" i="1" s="1"/>
  <c r="E20" i="2"/>
  <c r="D9" i="1" s="1"/>
  <c r="D20" i="2"/>
  <c r="C9" i="1" s="1"/>
  <c r="C20" i="2"/>
  <c r="G21" i="4"/>
  <c r="F8" i="1" s="1"/>
  <c r="F21" i="4"/>
  <c r="E21" i="4"/>
  <c r="D8" i="1" s="1"/>
  <c r="D21" i="4"/>
  <c r="C21" i="4"/>
  <c r="G20" i="5"/>
  <c r="F7" i="1" s="1"/>
  <c r="F20" i="5"/>
  <c r="E7" i="1" s="1"/>
  <c r="D7" i="1"/>
  <c r="C7" i="1"/>
  <c r="C20" i="5"/>
  <c r="D20" i="6"/>
  <c r="C6" i="1" s="1"/>
  <c r="E20" i="6"/>
  <c r="D6" i="1" s="1"/>
  <c r="F20" i="6"/>
  <c r="E6" i="1" s="1"/>
  <c r="G20" i="6"/>
  <c r="F6" i="1" s="1"/>
  <c r="C20" i="6"/>
  <c r="C11" i="1" l="1"/>
  <c r="E11" i="1"/>
  <c r="D11" i="1"/>
  <c r="F11" i="1"/>
</calcChain>
</file>

<file path=xl/sharedStrings.xml><?xml version="1.0" encoding="utf-8"?>
<sst xmlns="http://schemas.openxmlformats.org/spreadsheetml/2006/main" count="137" uniqueCount="92">
  <si>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</si>
  <si>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</si>
  <si>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</si>
  <si>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</si>
  <si>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</si>
  <si>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</si>
  <si>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</si>
  <si>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</si>
  <si>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</si>
  <si>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</si>
  <si>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</si>
  <si>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</si>
  <si>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</si>
  <si>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</si>
  <si>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</si>
  <si>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</si>
  <si>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</si>
  <si>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</si>
  <si>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</si>
  <si>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</si>
  <si>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</si>
  <si>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</si>
  <si>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Børn og Undervisning</t>
  </si>
  <si>
    <t>(ændringer i forhold til budget 2014-budget i hele kroner + = merudgifter)</t>
  </si>
  <si>
    <t>Ressourcetildelingsmodel på skoleområdet - rettelse af beregning vedr. åbningstimer i SFO, jfr. Byrådet 1.4.2014</t>
  </si>
  <si>
    <t>Demografi skoleområdet</t>
  </si>
  <si>
    <t>Driftsudgifter i forbindelse med skimmelsvamp Lykkesgårdskolen</t>
  </si>
  <si>
    <t>KOMPAS transaktionspulje</t>
  </si>
  <si>
    <t>AKT indsat skoler og dagtilbud</t>
  </si>
  <si>
    <t>Ny overenskomst lærerområdet ekstra lønstigninger</t>
  </si>
  <si>
    <t>Skolereform DUT midler</t>
  </si>
  <si>
    <t>Skolereform beregnede udgifter</t>
  </si>
  <si>
    <t>Flere lektioner til 10iCampus (folkeskolereform)</t>
  </si>
  <si>
    <t>Ny folkeskolereform - reduceret besparelse på afbureaukatisering</t>
  </si>
  <si>
    <t>Ekstraordinære driftsudgifter ved børnehaver i Næsbjerg og Alslev bortfalder som følge af nybyggeri</t>
  </si>
  <si>
    <t xml:space="preserve">Bufferpulje til skolereform </t>
  </si>
  <si>
    <t>Mellemkommunale betalinger vedr. skoleområdet. Flere elever i andre kommuner</t>
  </si>
  <si>
    <t>Dagtilbud - søskendetilskud</t>
  </si>
  <si>
    <t>Tilskud til privat pasning. Yderligere 17 børn, budget ændres til 113 børn</t>
  </si>
  <si>
    <t>Fripladstilskud dagplejen</t>
  </si>
  <si>
    <t>Sprogvurdering af 3 årige i dagtilbud</t>
  </si>
  <si>
    <t>Lønudgifter ny struktur dagtilbud</t>
  </si>
  <si>
    <t>Tilskud til private institutioner, ændring antal børn</t>
  </si>
  <si>
    <t>Fripladstilskud private institutioner og puljeordninger</t>
  </si>
  <si>
    <t>Puljeordninger</t>
  </si>
  <si>
    <t>Dagplejen 56 børn mindre. Der budgetteres med 700 børn, netto mindreudgift efter forældrebetaling</t>
  </si>
  <si>
    <t>PAU-elever - beregnet i forhold til faktiske udgifter</t>
  </si>
  <si>
    <t>SFO Søskendetilskud</t>
  </si>
  <si>
    <t>Lederlønninger - genberegning af i forhold til faktiske lønninger</t>
  </si>
  <si>
    <t>Dagtilbud - færre børn i henhold til prognose pr. 15.5.14. Fald på 83 enheder</t>
  </si>
  <si>
    <t xml:space="preserve">Bidrag til Produktionsskoler </t>
  </si>
  <si>
    <t>Tilbud til børn og unge med særlige behov</t>
  </si>
  <si>
    <t>Midlertidigt kompetencetillæg i forbindelse med overgangen til skolereform</t>
  </si>
  <si>
    <t>Specialskoler, betaling til andre kommuner</t>
  </si>
  <si>
    <t>Ungdomsuddannelse for unge med særlige behov</t>
  </si>
  <si>
    <t>Specialundervisning kommunale specialklasser samt støttetimer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</si>
  <si>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</si>
  <si>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</si>
  <si>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</si>
  <si>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</si>
  <si>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</si>
  <si>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</si>
  <si>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</si>
  <si>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</si>
  <si>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</si>
  <si>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</si>
  <si>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</si>
  <si>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</si>
  <si>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</si>
  <si>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</si>
  <si>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</si>
  <si>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</si>
  <si>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</si>
  <si>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</si>
  <si>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</si>
  <si>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</si>
  <si>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</si>
  <si>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</si>
  <si>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</si>
  <si>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</si>
  <si>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</si>
  <si>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</si>
  <si>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</si>
  <si>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</si>
  <si>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</si>
  <si>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</si>
  <si>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</si>
  <si>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</si>
  <si>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</si>
  <si>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Bidrag til staten vedr. efterskoler</t>
  </si>
  <si>
    <t>Ændring af specialklassetilbud til heldagsskole, jfr. Byrådet 1.4.2014</t>
  </si>
  <si>
    <t>B-35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</si>
</sst>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8" xfId="0" applyFont="1" applyBorder="1" applyAlignment="1">
      <alignment wrapText="1"/>
    </xf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2" borderId="2" xfId="0" applyNumberFormat="1" applyFont="1" applyFill="1" applyBorder="1"/>
    <xf numFmtId="3" fontId="3" fillId="0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/>
    <xf numFmtId="3" fontId="5" fillId="0" borderId="1" xfId="0" applyNumberFormat="1" applyFont="1" applyFill="1" applyBorder="1"/>
    <xf numFmtId="3" fontId="5" fillId="0" borderId="3" xfId="0" applyNumberFormat="1" applyFont="1" applyFill="1" applyBorder="1"/>
    <xf numFmtId="0" fontId="5" fillId="0" borderId="20" xfId="0" applyFont="1" applyBorder="1" applyAlignment="1">
      <alignment wrapText="1"/>
    </xf>
    <xf numFmtId="0" fontId="0" fillId="0" borderId="0" xfId="0"/>
    <xf numFmtId="0" fontId="5" fillId="0" borderId="1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zoomScaleNormal="100" workbookViewId="0">
      <selection activeCell="C6" sqref="C6:F11"/>
    </sheetView>
  </sheetViews>
  <sheetFormatPr defaultRowHeight="14.5" x14ac:dyDescent="0.35"/>
  <cols>
    <col min="1" max="1" width="48.81640625" customWidth="1"/>
    <col min="3" max="6" width="15.81640625" customWidth="1"/>
  </cols>
  <sheetData>
    <row r="1" spans="1:6" ht="15.75" thickBot="1" x14ac:dyDescent="0.35"/>
    <row r="2" spans="1:6" ht="40.75" customHeight="1" thickBot="1" x14ac:dyDescent="0.4">
      <c r="A2" s="46" t="s">
        <v>22</v>
      </c>
      <c r="B2" s="47"/>
      <c r="C2" s="47"/>
      <c r="D2" s="47"/>
      <c r="E2" s="47"/>
      <c r="F2" s="48"/>
    </row>
    <row r="3" spans="1:6" ht="28.15" customHeight="1" thickBot="1" x14ac:dyDescent="0.35">
      <c r="A3" s="49" t="s">
        <v>5</v>
      </c>
      <c r="B3" s="47"/>
      <c r="C3" s="47"/>
      <c r="D3" s="47"/>
      <c r="E3" s="47"/>
      <c r="F3" s="50"/>
    </row>
    <row r="4" spans="1:6" ht="24.25" customHeight="1" thickBot="1" x14ac:dyDescent="0.4">
      <c r="A4" s="12"/>
      <c r="B4" s="12"/>
      <c r="C4" s="51" t="s">
        <v>23</v>
      </c>
      <c r="D4" s="52"/>
      <c r="E4" s="52"/>
      <c r="F4" s="53"/>
    </row>
    <row r="5" spans="1:6" ht="43.4" customHeight="1" thickBot="1" x14ac:dyDescent="0.4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5">
      <c r="A6" s="9" t="s">
        <v>11</v>
      </c>
      <c r="B6" s="10"/>
      <c r="C6" s="36">
        <f>+'Demografi ændr.'!D20</f>
        <v>-8615000</v>
      </c>
      <c r="D6" s="36">
        <f>+'Demografi ændr.'!E20</f>
        <v>-11641000</v>
      </c>
      <c r="E6" s="36">
        <f>+'Demografi ændr.'!F20</f>
        <v>-16169000</v>
      </c>
      <c r="F6" s="36">
        <f>+'Demografi ændr.'!G20</f>
        <v>-20762000</v>
      </c>
    </row>
    <row r="7" spans="1:6" ht="41.9" customHeight="1" x14ac:dyDescent="0.35">
      <c r="A7" s="1" t="s">
        <v>12</v>
      </c>
      <c r="B7" s="2"/>
      <c r="C7" s="37">
        <f>+'Ændr. i forudsætn.'!D20</f>
        <v>661435</v>
      </c>
      <c r="D7" s="37">
        <f>+'Ændr. i forudsætn.'!E20</f>
        <v>15435</v>
      </c>
      <c r="E7" s="37">
        <f>+'Ændr. i forudsætn.'!F20</f>
        <v>-889565</v>
      </c>
      <c r="F7" s="37">
        <f>+'Ændr. i forudsætn.'!G20</f>
        <v>-889565</v>
      </c>
    </row>
    <row r="8" spans="1:6" ht="32.15" customHeight="1" x14ac:dyDescent="0.35">
      <c r="A8" s="2" t="s">
        <v>7</v>
      </c>
      <c r="B8" s="2"/>
      <c r="C8" s="37">
        <f>+Lovændringer!D21</f>
        <v>0</v>
      </c>
      <c r="D8" s="37">
        <f>+Lovændringer!E21</f>
        <v>0</v>
      </c>
      <c r="E8" s="37">
        <f>+Lovændringer!F21</f>
        <v>0</v>
      </c>
      <c r="F8" s="37">
        <f>+Lovændringer!G21</f>
        <v>0</v>
      </c>
    </row>
    <row r="9" spans="1:6" ht="32.15" customHeight="1" x14ac:dyDescent="0.35">
      <c r="A9" s="2" t="s">
        <v>8</v>
      </c>
      <c r="B9" s="2"/>
      <c r="C9" s="37">
        <f>+'Tidl. politiske beslutn.'!D20</f>
        <v>4472683</v>
      </c>
      <c r="D9" s="37">
        <f>+'Tidl. politiske beslutn.'!E20</f>
        <v>3214683</v>
      </c>
      <c r="E9" s="37">
        <f>+'Tidl. politiske beslutn.'!F20</f>
        <v>2030683</v>
      </c>
      <c r="F9" s="37">
        <f>+'Tidl. politiske beslutn.'!G20</f>
        <v>2030683</v>
      </c>
    </row>
    <row r="10" spans="1:6" ht="32.15" customHeight="1" thickBot="1" x14ac:dyDescent="0.4">
      <c r="A10" s="3" t="s">
        <v>9</v>
      </c>
      <c r="B10" s="3"/>
      <c r="C10" s="38">
        <f>+'Øvrige ændringer'!D18</f>
        <v>600000</v>
      </c>
      <c r="D10" s="38">
        <f>+'Øvrige ændringer'!E18</f>
        <v>600000</v>
      </c>
      <c r="E10" s="38">
        <f>+'Øvrige ændringer'!F18</f>
        <v>600000</v>
      </c>
      <c r="F10" s="38">
        <f>+'Øvrige ændringer'!G18</f>
        <v>600000</v>
      </c>
    </row>
    <row r="11" spans="1:6" ht="32.15" customHeight="1" thickBot="1" x14ac:dyDescent="0.4">
      <c r="A11" s="13" t="s">
        <v>10</v>
      </c>
      <c r="B11" s="13"/>
      <c r="C11" s="39">
        <f>SUM(C6:C10)</f>
        <v>-2880882</v>
      </c>
      <c r="D11" s="39">
        <f t="shared" ref="D11:F11" si="0">SUM(D6:D10)</f>
        <v>-7810882</v>
      </c>
      <c r="E11" s="39">
        <f t="shared" si="0"/>
        <v>-14427882</v>
      </c>
      <c r="F11" s="39">
        <f t="shared" si="0"/>
        <v>-19020882</v>
      </c>
    </row>
  </sheetData>
  <mergeCells count="3">
    <mergeCell ref="A2:F2"/>
    <mergeCell ref="A3:F3"/>
    <mergeCell ref="C4:F4"/>
  </mergeCells>
  <pageMargins left="0.7" right="0.7" top="0.75" bottom="0.75" header="0.3" footer="0.3"/>
  <pageSetup paperSize="9" orientation="landscape" r:id="rId1"/>
  <headerFooter>
    <oddFooter>&amp;Ldok. nr. 23026-14&amp;Csag. nr. 14-1094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0" zoomScaleNormal="100" workbookViewId="0">
      <selection activeCell="C6" sqref="C6:F11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65" customHeight="1" thickBot="1" x14ac:dyDescent="0.4">
      <c r="A2" s="54" t="s">
        <v>22</v>
      </c>
      <c r="B2" s="55"/>
      <c r="C2" s="55"/>
      <c r="D2" s="55"/>
      <c r="E2" s="55"/>
      <c r="F2" s="55"/>
      <c r="G2" s="56"/>
    </row>
    <row r="3" spans="1:7" ht="31.75" customHeight="1" x14ac:dyDescent="0.35">
      <c r="A3" s="60" t="s">
        <v>6</v>
      </c>
      <c r="B3" s="61"/>
      <c r="C3" s="61"/>
      <c r="D3" s="61"/>
      <c r="E3" s="61"/>
      <c r="F3" s="61"/>
      <c r="G3" s="62"/>
    </row>
    <row r="4" spans="1:7" ht="25" customHeight="1" thickBot="1" x14ac:dyDescent="0.4">
      <c r="A4" s="4"/>
      <c r="B4" s="5"/>
      <c r="C4" s="5"/>
      <c r="D4" s="57" t="s">
        <v>23</v>
      </c>
      <c r="E4" s="58"/>
      <c r="F4" s="58"/>
      <c r="G4" s="59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4">
      <c r="A7" s="16" t="s">
        <v>56</v>
      </c>
      <c r="B7" s="16" t="s">
        <v>25</v>
      </c>
      <c r="C7" s="41"/>
      <c r="D7" s="29">
        <v>-2762000</v>
      </c>
      <c r="E7" s="30">
        <v>-5788000</v>
      </c>
      <c r="F7" s="30">
        <v>-10316000</v>
      </c>
      <c r="G7" s="30">
        <v>-14909000</v>
      </c>
    </row>
    <row r="8" spans="1:7" ht="57.75" customHeight="1" x14ac:dyDescent="0.4">
      <c r="A8" s="16" t="s">
        <v>57</v>
      </c>
      <c r="B8" s="35" t="s">
        <v>36</v>
      </c>
      <c r="C8" s="41"/>
      <c r="D8" s="29">
        <v>945000</v>
      </c>
      <c r="E8" s="30">
        <f>D8</f>
        <v>945000</v>
      </c>
      <c r="F8" s="30">
        <f t="shared" ref="F8:G8" si="0">E8</f>
        <v>945000</v>
      </c>
      <c r="G8" s="30">
        <f t="shared" si="0"/>
        <v>945000</v>
      </c>
    </row>
    <row r="9" spans="1:7" s="44" customFormat="1" ht="57.75" customHeight="1" x14ac:dyDescent="0.4">
      <c r="A9" s="16" t="s">
        <v>58</v>
      </c>
      <c r="B9" s="35" t="s">
        <v>55</v>
      </c>
      <c r="C9" s="41"/>
      <c r="D9" s="29">
        <v>-540000</v>
      </c>
      <c r="E9" s="30">
        <f t="shared" ref="E9:E10" si="1">D9</f>
        <v>-540000</v>
      </c>
      <c r="F9" s="30">
        <f t="shared" ref="F9:F10" si="2">E9</f>
        <v>-540000</v>
      </c>
      <c r="G9" s="30">
        <f t="shared" ref="G9:G10" si="3">F9</f>
        <v>-540000</v>
      </c>
    </row>
    <row r="10" spans="1:7" s="44" customFormat="1" ht="57.75" customHeight="1" x14ac:dyDescent="0.3">
      <c r="A10" s="16" t="s">
        <v>59</v>
      </c>
      <c r="B10" s="35" t="s">
        <v>53</v>
      </c>
      <c r="C10" s="41"/>
      <c r="D10" s="29">
        <v>-616000</v>
      </c>
      <c r="E10" s="30">
        <f t="shared" si="1"/>
        <v>-616000</v>
      </c>
      <c r="F10" s="30">
        <f t="shared" si="2"/>
        <v>-616000</v>
      </c>
      <c r="G10" s="30">
        <f t="shared" si="3"/>
        <v>-616000</v>
      </c>
    </row>
    <row r="11" spans="1:7" s="44" customFormat="1" ht="37" customHeight="1" x14ac:dyDescent="0.4">
      <c r="A11" s="16" t="s">
        <v>60</v>
      </c>
      <c r="B11" s="35" t="s">
        <v>54</v>
      </c>
      <c r="C11" s="41"/>
      <c r="D11" s="29">
        <v>679000</v>
      </c>
      <c r="E11" s="30">
        <f>D11</f>
        <v>679000</v>
      </c>
      <c r="F11" s="30">
        <f t="shared" ref="F11" si="4">E11</f>
        <v>679000</v>
      </c>
      <c r="G11" s="30">
        <f t="shared" ref="G11" si="5">F11</f>
        <v>679000</v>
      </c>
    </row>
    <row r="12" spans="1:7" ht="54" customHeight="1" x14ac:dyDescent="0.4">
      <c r="A12" s="16" t="s">
        <v>61</v>
      </c>
      <c r="B12" s="35" t="s">
        <v>38</v>
      </c>
      <c r="C12" s="41">
        <v>4732890</v>
      </c>
      <c r="D12" s="29">
        <v>800000</v>
      </c>
      <c r="E12" s="30">
        <v>800000</v>
      </c>
      <c r="F12" s="30">
        <v>800000</v>
      </c>
      <c r="G12" s="30">
        <v>800000</v>
      </c>
    </row>
    <row r="13" spans="1:7" ht="67.75" customHeight="1" x14ac:dyDescent="0.4">
      <c r="A13" s="16" t="s">
        <v>62</v>
      </c>
      <c r="B13" s="35" t="s">
        <v>45</v>
      </c>
      <c r="C13" s="41"/>
      <c r="D13" s="29">
        <v>-4042000</v>
      </c>
      <c r="E13" s="30">
        <f>D13</f>
        <v>-4042000</v>
      </c>
      <c r="F13" s="30">
        <f t="shared" ref="F13:G13" si="6">E13</f>
        <v>-4042000</v>
      </c>
      <c r="G13" s="30">
        <f t="shared" si="6"/>
        <v>-4042000</v>
      </c>
    </row>
    <row r="14" spans="1:7" s="44" customFormat="1" ht="52.5" customHeight="1" x14ac:dyDescent="0.4">
      <c r="A14" s="16" t="s">
        <v>63</v>
      </c>
      <c r="B14" s="35" t="s">
        <v>49</v>
      </c>
      <c r="C14" s="41"/>
      <c r="D14" s="29">
        <v>-2650000</v>
      </c>
      <c r="E14" s="30">
        <f>D14</f>
        <v>-2650000</v>
      </c>
      <c r="F14" s="30">
        <f>E14</f>
        <v>-2650000</v>
      </c>
      <c r="G14" s="30">
        <f>F14</f>
        <v>-2650000</v>
      </c>
    </row>
    <row r="15" spans="1:7" ht="20.149999999999999" customHeight="1" x14ac:dyDescent="0.4">
      <c r="A15" s="16" t="s">
        <v>64</v>
      </c>
      <c r="B15" s="16" t="s">
        <v>39</v>
      </c>
      <c r="C15" s="41">
        <v>2968040</v>
      </c>
      <c r="D15" s="29">
        <v>-200000</v>
      </c>
      <c r="E15" s="30">
        <f>D15</f>
        <v>-200000</v>
      </c>
      <c r="F15" s="30">
        <f t="shared" ref="F15:G17" si="7">E15</f>
        <v>-200000</v>
      </c>
      <c r="G15" s="30">
        <f t="shared" si="7"/>
        <v>-200000</v>
      </c>
    </row>
    <row r="16" spans="1:7" ht="39" customHeight="1" x14ac:dyDescent="0.4">
      <c r="A16" s="16" t="s">
        <v>65</v>
      </c>
      <c r="B16" s="35" t="s">
        <v>42</v>
      </c>
      <c r="C16" s="41">
        <f>6456240+187400+299220+326560</f>
        <v>7269420</v>
      </c>
      <c r="D16" s="29">
        <v>83000</v>
      </c>
      <c r="E16" s="30">
        <f>D16</f>
        <v>83000</v>
      </c>
      <c r="F16" s="30">
        <f t="shared" si="7"/>
        <v>83000</v>
      </c>
      <c r="G16" s="30">
        <f t="shared" si="7"/>
        <v>83000</v>
      </c>
    </row>
    <row r="17" spans="1:7" ht="20.149999999999999" customHeight="1" x14ac:dyDescent="0.4">
      <c r="A17" s="16" t="s">
        <v>66</v>
      </c>
      <c r="B17" s="16" t="s">
        <v>44</v>
      </c>
      <c r="C17" s="41">
        <f>185130+110180+232430+929710+232430+508090+232430</f>
        <v>2430400</v>
      </c>
      <c r="D17" s="29">
        <f>45000-82000-275000</f>
        <v>-312000</v>
      </c>
      <c r="E17" s="30">
        <f>D17</f>
        <v>-312000</v>
      </c>
      <c r="F17" s="30">
        <f t="shared" si="7"/>
        <v>-312000</v>
      </c>
      <c r="G17" s="30">
        <f t="shared" si="7"/>
        <v>-312000</v>
      </c>
    </row>
    <row r="18" spans="1:7" ht="20.149999999999999" customHeight="1" x14ac:dyDescent="0.4">
      <c r="A18" s="16"/>
      <c r="B18" s="16"/>
      <c r="C18" s="41"/>
      <c r="D18" s="29"/>
      <c r="E18" s="30"/>
      <c r="F18" s="30"/>
      <c r="G18" s="30"/>
    </row>
    <row r="19" spans="1:7" ht="20.149999999999999" customHeight="1" thickBot="1" x14ac:dyDescent="0.45">
      <c r="A19" s="18"/>
      <c r="B19" s="18"/>
      <c r="C19" s="42"/>
      <c r="D19" s="31"/>
      <c r="E19" s="32"/>
      <c r="F19" s="32"/>
      <c r="G19" s="32"/>
    </row>
    <row r="20" spans="1:7" ht="26.9" customHeight="1" x14ac:dyDescent="0.4">
      <c r="A20" s="20" t="s">
        <v>15</v>
      </c>
      <c r="B20" s="20"/>
      <c r="C20" s="34">
        <f>SUM(C6:C19)</f>
        <v>17400750</v>
      </c>
      <c r="D20" s="33">
        <f>SUM(D6:D19)</f>
        <v>-8615000</v>
      </c>
      <c r="E20" s="34">
        <f>SUM(E6:E19)</f>
        <v>-11641000</v>
      </c>
      <c r="F20" s="34">
        <f>SUM(F6:F19)</f>
        <v>-16169000</v>
      </c>
      <c r="G20" s="34">
        <f>SUM(G6:G19)</f>
        <v>-20762000</v>
      </c>
    </row>
  </sheetData>
  <mergeCells count="3">
    <mergeCell ref="A2:G2"/>
    <mergeCell ref="D4:G4"/>
    <mergeCell ref="A3:G3"/>
  </mergeCells>
  <pageMargins left="0.7" right="0.7" top="0.75" bottom="0.75" header="0.3" footer="0.3"/>
  <pageSetup paperSize="9" orientation="landscape" r:id="rId1"/>
  <headerFooter>
    <oddFooter>&amp;Ldok. nr. 23026-14&amp;Csag. nr. 14-1094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zoomScaleNormal="100" workbookViewId="0">
      <selection activeCell="C6" sqref="C6:F11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65" customHeight="1" thickBot="1" x14ac:dyDescent="0.4">
      <c r="A2" s="54" t="s">
        <v>22</v>
      </c>
      <c r="B2" s="55"/>
      <c r="C2" s="55"/>
      <c r="D2" s="55"/>
      <c r="E2" s="55"/>
      <c r="F2" s="55"/>
      <c r="G2" s="56"/>
    </row>
    <row r="3" spans="1:7" ht="31.75" customHeight="1" x14ac:dyDescent="0.35">
      <c r="A3" s="60" t="s">
        <v>16</v>
      </c>
      <c r="B3" s="61"/>
      <c r="C3" s="61"/>
      <c r="D3" s="61"/>
      <c r="E3" s="61"/>
      <c r="F3" s="61"/>
      <c r="G3" s="62"/>
    </row>
    <row r="4" spans="1:7" ht="25" customHeight="1" thickBot="1" x14ac:dyDescent="0.4">
      <c r="A4" s="4"/>
      <c r="B4" s="5"/>
      <c r="C4" s="5"/>
      <c r="D4" s="57" t="s">
        <v>23</v>
      </c>
      <c r="E4" s="58"/>
      <c r="F4" s="58"/>
      <c r="G4" s="59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4">
      <c r="A6" s="14" t="s">
        <v>67</v>
      </c>
      <c r="B6" s="26" t="s">
        <v>37</v>
      </c>
      <c r="C6" s="40">
        <v>5551510</v>
      </c>
      <c r="D6" s="27">
        <v>-200000</v>
      </c>
      <c r="E6" s="28">
        <f t="shared" ref="E6:E13" si="0">D6</f>
        <v>-200000</v>
      </c>
      <c r="F6" s="28">
        <f t="shared" ref="F6:G9" si="1">E6</f>
        <v>-200000</v>
      </c>
      <c r="G6" s="28">
        <f t="shared" si="1"/>
        <v>-200000</v>
      </c>
    </row>
    <row r="7" spans="1:7" ht="37.5" customHeight="1" x14ac:dyDescent="0.4">
      <c r="A7" s="16" t="s">
        <v>68</v>
      </c>
      <c r="B7" s="35" t="s">
        <v>40</v>
      </c>
      <c r="C7" s="40">
        <v>330190</v>
      </c>
      <c r="D7" s="27">
        <v>-100000</v>
      </c>
      <c r="E7" s="28">
        <f t="shared" si="0"/>
        <v>-100000</v>
      </c>
      <c r="F7" s="28">
        <f t="shared" si="1"/>
        <v>-100000</v>
      </c>
      <c r="G7" s="28">
        <f t="shared" si="1"/>
        <v>-100000</v>
      </c>
    </row>
    <row r="8" spans="1:7" ht="24" customHeight="1" x14ac:dyDescent="0.4">
      <c r="A8" s="16" t="s">
        <v>69</v>
      </c>
      <c r="B8" s="43" t="s">
        <v>41</v>
      </c>
      <c r="C8" s="40">
        <v>413280</v>
      </c>
      <c r="D8" s="27">
        <v>-413280</v>
      </c>
      <c r="E8" s="28">
        <f t="shared" si="0"/>
        <v>-413280</v>
      </c>
      <c r="F8" s="28">
        <f t="shared" si="1"/>
        <v>-413280</v>
      </c>
      <c r="G8" s="28">
        <f t="shared" si="1"/>
        <v>-413280</v>
      </c>
    </row>
    <row r="9" spans="1:7" ht="41.25" customHeight="1" x14ac:dyDescent="0.3">
      <c r="A9" s="16" t="s">
        <v>70</v>
      </c>
      <c r="B9" s="35" t="s">
        <v>43</v>
      </c>
      <c r="C9" s="40">
        <f>580240+289570</f>
        <v>869810</v>
      </c>
      <c r="D9" s="27">
        <v>-130000</v>
      </c>
      <c r="E9" s="28">
        <f t="shared" si="0"/>
        <v>-130000</v>
      </c>
      <c r="F9" s="28">
        <f t="shared" si="1"/>
        <v>-130000</v>
      </c>
      <c r="G9" s="28">
        <f t="shared" si="1"/>
        <v>-130000</v>
      </c>
    </row>
    <row r="10" spans="1:7" ht="39" customHeight="1" x14ac:dyDescent="0.3">
      <c r="A10" s="16" t="s">
        <v>71</v>
      </c>
      <c r="B10" s="35" t="s">
        <v>46</v>
      </c>
      <c r="C10" s="40">
        <v>1039975</v>
      </c>
      <c r="D10" s="27">
        <v>226000</v>
      </c>
      <c r="E10" s="28">
        <f t="shared" si="0"/>
        <v>226000</v>
      </c>
      <c r="F10" s="28">
        <f t="shared" ref="F10:F13" si="2">E10</f>
        <v>226000</v>
      </c>
      <c r="G10" s="28">
        <f t="shared" ref="G10:G13" si="3">F10</f>
        <v>226000</v>
      </c>
    </row>
    <row r="11" spans="1:7" ht="20.149999999999999" customHeight="1" x14ac:dyDescent="0.4">
      <c r="A11" s="16" t="s">
        <v>72</v>
      </c>
      <c r="B11" s="35" t="s">
        <v>47</v>
      </c>
      <c r="C11" s="40">
        <v>7357420</v>
      </c>
      <c r="D11" s="27">
        <v>400000</v>
      </c>
      <c r="E11" s="28">
        <f t="shared" si="0"/>
        <v>400000</v>
      </c>
      <c r="F11" s="28">
        <f t="shared" si="2"/>
        <v>400000</v>
      </c>
      <c r="G11" s="28">
        <f t="shared" si="3"/>
        <v>400000</v>
      </c>
    </row>
    <row r="12" spans="1:7" ht="17.25" x14ac:dyDescent="0.3">
      <c r="A12" s="16" t="s">
        <v>73</v>
      </c>
      <c r="B12" s="35" t="s">
        <v>50</v>
      </c>
      <c r="C12" s="40">
        <v>4199900</v>
      </c>
      <c r="D12" s="27">
        <v>-222000</v>
      </c>
      <c r="E12" s="28">
        <f t="shared" si="0"/>
        <v>-222000</v>
      </c>
      <c r="F12" s="28">
        <f t="shared" si="2"/>
        <v>-222000</v>
      </c>
      <c r="G12" s="28">
        <f t="shared" si="3"/>
        <v>-222000</v>
      </c>
    </row>
    <row r="13" spans="1:7" ht="38.25" customHeight="1" x14ac:dyDescent="0.4">
      <c r="A13" s="16" t="s">
        <v>74</v>
      </c>
      <c r="B13" s="35" t="s">
        <v>51</v>
      </c>
      <c r="C13" s="40">
        <v>123422900</v>
      </c>
      <c r="D13" s="27">
        <v>-250285</v>
      </c>
      <c r="E13" s="28">
        <f t="shared" si="0"/>
        <v>-250285</v>
      </c>
      <c r="F13" s="28">
        <f t="shared" si="2"/>
        <v>-250285</v>
      </c>
      <c r="G13" s="28">
        <f t="shared" si="3"/>
        <v>-250285</v>
      </c>
    </row>
    <row r="14" spans="1:7" ht="57.75" customHeight="1" x14ac:dyDescent="0.4">
      <c r="A14" s="16" t="s">
        <v>75</v>
      </c>
      <c r="B14" s="35" t="s">
        <v>52</v>
      </c>
      <c r="C14" s="40">
        <v>0</v>
      </c>
      <c r="D14" s="27">
        <v>1551000</v>
      </c>
      <c r="E14" s="28">
        <v>905000</v>
      </c>
      <c r="F14" s="16">
        <v>0</v>
      </c>
      <c r="G14" s="16">
        <v>0</v>
      </c>
    </row>
    <row r="15" spans="1:7" ht="20.149999999999999" customHeight="1" x14ac:dyDescent="0.4">
      <c r="A15" s="16" t="s">
        <v>76</v>
      </c>
      <c r="B15" s="45" t="s">
        <v>89</v>
      </c>
      <c r="C15" s="40"/>
      <c r="D15" s="29">
        <v>-200000</v>
      </c>
      <c r="E15" s="29">
        <v>-200000</v>
      </c>
      <c r="F15" s="29">
        <v>-200000</v>
      </c>
      <c r="G15" s="29">
        <v>-200000</v>
      </c>
    </row>
    <row r="16" spans="1:7" ht="20.149999999999999" customHeight="1" x14ac:dyDescent="0.4">
      <c r="A16" s="16"/>
      <c r="B16" s="16"/>
      <c r="C16" s="40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40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40"/>
      <c r="D18" s="17"/>
      <c r="E18" s="16"/>
      <c r="F18" s="16"/>
      <c r="G18" s="16"/>
    </row>
    <row r="19" spans="1:7" ht="20.149999999999999" customHeight="1" thickBot="1" x14ac:dyDescent="0.45">
      <c r="A19" s="18"/>
      <c r="B19" s="18"/>
      <c r="C19" s="40"/>
      <c r="D19" s="19"/>
      <c r="E19" s="18"/>
      <c r="F19" s="18"/>
      <c r="G19" s="18"/>
    </row>
    <row r="20" spans="1:7" ht="26.9" customHeight="1" x14ac:dyDescent="0.4">
      <c r="A20" s="20" t="s">
        <v>17</v>
      </c>
      <c r="B20" s="20"/>
      <c r="C20" s="34">
        <f>SUM(C6:C19)</f>
        <v>143184985</v>
      </c>
      <c r="D20" s="33">
        <f>SUM(D6:D19)</f>
        <v>661435</v>
      </c>
      <c r="E20" s="34">
        <f>SUM(E6:E19)</f>
        <v>15435</v>
      </c>
      <c r="F20" s="34">
        <f t="shared" ref="F20" si="4">SUM(F6:F19)</f>
        <v>-889565</v>
      </c>
      <c r="G20" s="34">
        <f>SUM(G6:G19)</f>
        <v>-889565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23026-14&amp;Csag. nr. 14-1094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6" sqref="C6:F11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65" customHeight="1" thickBot="1" x14ac:dyDescent="0.4">
      <c r="A2" s="54" t="s">
        <v>22</v>
      </c>
      <c r="B2" s="55"/>
      <c r="C2" s="55"/>
      <c r="D2" s="55"/>
      <c r="E2" s="55"/>
      <c r="F2" s="55"/>
      <c r="G2" s="56"/>
    </row>
    <row r="3" spans="1:7" ht="31.75" customHeight="1" x14ac:dyDescent="0.35">
      <c r="A3" s="60" t="s">
        <v>7</v>
      </c>
      <c r="B3" s="61"/>
      <c r="C3" s="61"/>
      <c r="D3" s="61"/>
      <c r="E3" s="61"/>
      <c r="F3" s="61"/>
      <c r="G3" s="62"/>
    </row>
    <row r="4" spans="1:7" ht="25" customHeight="1" thickBot="1" x14ac:dyDescent="0.4">
      <c r="A4" s="4"/>
      <c r="B4" s="5"/>
      <c r="C4" s="5"/>
      <c r="D4" s="57" t="s">
        <v>23</v>
      </c>
      <c r="E4" s="58"/>
      <c r="F4" s="58"/>
      <c r="G4" s="59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4">
      <c r="A9" s="16"/>
      <c r="B9" s="16"/>
      <c r="C9" s="24"/>
      <c r="D9" s="17"/>
      <c r="E9" s="16"/>
      <c r="F9" s="16"/>
      <c r="G9" s="16"/>
    </row>
    <row r="10" spans="1:7" ht="20.149999999999999" customHeight="1" x14ac:dyDescent="0.4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4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4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4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4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18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23026-14&amp;Csag. nr. 14-1094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2" zoomScaleNormal="100" workbookViewId="0">
      <selection activeCell="C6" sqref="C6:F11"/>
    </sheetView>
  </sheetViews>
  <sheetFormatPr defaultColWidth="8.54296875" defaultRowHeight="14.5" x14ac:dyDescent="0.35"/>
  <cols>
    <col min="1" max="1" width="5.54296875" customWidth="1"/>
    <col min="2" max="2" width="48.26953125" customWidth="1"/>
    <col min="3" max="3" width="14" customWidth="1"/>
    <col min="4" max="6" width="15" customWidth="1"/>
    <col min="7" max="7" width="17.26953125" customWidth="1"/>
  </cols>
  <sheetData>
    <row r="1" spans="1:7" ht="15.75" thickBot="1" x14ac:dyDescent="0.35"/>
    <row r="2" spans="1:7" ht="38.65" customHeight="1" thickBot="1" x14ac:dyDescent="0.4">
      <c r="A2" s="54" t="s">
        <v>22</v>
      </c>
      <c r="B2" s="55"/>
      <c r="C2" s="55"/>
      <c r="D2" s="55"/>
      <c r="E2" s="55"/>
      <c r="F2" s="55"/>
      <c r="G2" s="56"/>
    </row>
    <row r="3" spans="1:7" ht="31.75" customHeight="1" x14ac:dyDescent="0.3">
      <c r="A3" s="60" t="s">
        <v>19</v>
      </c>
      <c r="B3" s="61"/>
      <c r="C3" s="61"/>
      <c r="D3" s="61"/>
      <c r="E3" s="61"/>
      <c r="F3" s="61"/>
      <c r="G3" s="62"/>
    </row>
    <row r="4" spans="1:7" ht="25" customHeight="1" thickBot="1" x14ac:dyDescent="0.4">
      <c r="A4" s="4"/>
      <c r="B4" s="5"/>
      <c r="C4" s="5"/>
      <c r="D4" s="57" t="s">
        <v>23</v>
      </c>
      <c r="E4" s="58"/>
      <c r="F4" s="58"/>
      <c r="G4" s="59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58.75" customHeight="1" x14ac:dyDescent="0.4">
      <c r="A6" s="14" t="s">
        <v>77</v>
      </c>
      <c r="B6" s="26" t="s">
        <v>24</v>
      </c>
      <c r="C6" s="23"/>
      <c r="D6" s="27">
        <v>597000</v>
      </c>
      <c r="E6" s="28">
        <f>D6</f>
        <v>597000</v>
      </c>
      <c r="F6" s="28">
        <f t="shared" ref="F6:G7" si="0">E6</f>
        <v>597000</v>
      </c>
      <c r="G6" s="28">
        <f t="shared" si="0"/>
        <v>597000</v>
      </c>
    </row>
    <row r="7" spans="1:7" ht="39" customHeight="1" x14ac:dyDescent="0.4">
      <c r="A7" s="16" t="s">
        <v>78</v>
      </c>
      <c r="B7" s="35" t="s">
        <v>90</v>
      </c>
      <c r="C7" s="24"/>
      <c r="D7" s="29">
        <v>400000</v>
      </c>
      <c r="E7" s="28">
        <f>D7</f>
        <v>400000</v>
      </c>
      <c r="F7" s="28">
        <f t="shared" si="0"/>
        <v>400000</v>
      </c>
      <c r="G7" s="28">
        <f t="shared" si="0"/>
        <v>400000</v>
      </c>
    </row>
    <row r="8" spans="1:7" ht="36" customHeight="1" x14ac:dyDescent="0.4">
      <c r="A8" s="14" t="s">
        <v>79</v>
      </c>
      <c r="B8" s="35" t="s">
        <v>26</v>
      </c>
      <c r="C8" s="24"/>
      <c r="D8" s="29"/>
      <c r="E8" s="30">
        <v>-833000</v>
      </c>
      <c r="F8" s="28">
        <v>-2017000</v>
      </c>
      <c r="G8" s="28">
        <f t="shared" ref="G8:G9" si="1">F8</f>
        <v>-2017000</v>
      </c>
    </row>
    <row r="9" spans="1:7" ht="20.149999999999999" customHeight="1" x14ac:dyDescent="0.3">
      <c r="A9" s="16" t="s">
        <v>80</v>
      </c>
      <c r="B9" s="16" t="s">
        <v>27</v>
      </c>
      <c r="C9" s="30">
        <v>432690</v>
      </c>
      <c r="D9" s="29">
        <v>-432690</v>
      </c>
      <c r="E9" s="28">
        <f>D9</f>
        <v>-432690</v>
      </c>
      <c r="F9" s="28">
        <f t="shared" ref="F9" si="2">E9</f>
        <v>-432690</v>
      </c>
      <c r="G9" s="28">
        <f t="shared" si="1"/>
        <v>-432690</v>
      </c>
    </row>
    <row r="10" spans="1:7" ht="20.149999999999999" customHeight="1" x14ac:dyDescent="0.3">
      <c r="A10" s="14" t="s">
        <v>81</v>
      </c>
      <c r="B10" s="16" t="s">
        <v>28</v>
      </c>
      <c r="C10" s="30">
        <v>1059460</v>
      </c>
      <c r="D10" s="29">
        <v>-1059460</v>
      </c>
      <c r="E10" s="28">
        <f>D10</f>
        <v>-1059460</v>
      </c>
      <c r="F10" s="28">
        <f t="shared" ref="F10" si="3">E10</f>
        <v>-1059460</v>
      </c>
      <c r="G10" s="28">
        <f t="shared" ref="G10" si="4">F10</f>
        <v>-1059460</v>
      </c>
    </row>
    <row r="11" spans="1:7" ht="36" customHeight="1" x14ac:dyDescent="0.4">
      <c r="A11" s="16" t="s">
        <v>82</v>
      </c>
      <c r="B11" s="35" t="s">
        <v>29</v>
      </c>
      <c r="C11" s="30">
        <v>832000</v>
      </c>
      <c r="D11" s="29">
        <v>1158000</v>
      </c>
      <c r="E11" s="28">
        <f>D11</f>
        <v>1158000</v>
      </c>
      <c r="F11" s="28">
        <f t="shared" ref="F11" si="5">E11</f>
        <v>1158000</v>
      </c>
      <c r="G11" s="28">
        <f t="shared" ref="G11" si="6">F11</f>
        <v>1158000</v>
      </c>
    </row>
    <row r="12" spans="1:7" ht="20.149999999999999" customHeight="1" x14ac:dyDescent="0.3">
      <c r="A12" s="14" t="s">
        <v>83</v>
      </c>
      <c r="B12" s="16" t="s">
        <v>30</v>
      </c>
      <c r="C12" s="24"/>
      <c r="D12" s="29">
        <v>1800000</v>
      </c>
      <c r="E12" s="28">
        <f t="shared" ref="E12:E15" si="7">D12</f>
        <v>1800000</v>
      </c>
      <c r="F12" s="28">
        <f t="shared" ref="F12:F13" si="8">E12</f>
        <v>1800000</v>
      </c>
      <c r="G12" s="28">
        <f t="shared" ref="G12:G13" si="9">F12</f>
        <v>1800000</v>
      </c>
    </row>
    <row r="13" spans="1:7" ht="20.149999999999999" customHeight="1" x14ac:dyDescent="0.4">
      <c r="A13" s="16" t="s">
        <v>84</v>
      </c>
      <c r="B13" s="16" t="s">
        <v>31</v>
      </c>
      <c r="C13" s="24"/>
      <c r="D13" s="29">
        <v>2000000</v>
      </c>
      <c r="E13" s="28">
        <f t="shared" si="7"/>
        <v>2000000</v>
      </c>
      <c r="F13" s="28">
        <f t="shared" si="8"/>
        <v>2000000</v>
      </c>
      <c r="G13" s="28">
        <f t="shared" si="9"/>
        <v>2000000</v>
      </c>
    </row>
    <row r="14" spans="1:7" ht="20.149999999999999" customHeight="1" x14ac:dyDescent="0.4">
      <c r="A14" s="14" t="s">
        <v>85</v>
      </c>
      <c r="B14" s="16" t="s">
        <v>32</v>
      </c>
      <c r="C14" s="24"/>
      <c r="D14" s="29">
        <v>411000</v>
      </c>
      <c r="E14" s="30">
        <v>986000</v>
      </c>
      <c r="F14" s="28">
        <f t="shared" ref="F14:F15" si="10">E14</f>
        <v>986000</v>
      </c>
      <c r="G14" s="28">
        <f t="shared" ref="G14:G15" si="11">F14</f>
        <v>986000</v>
      </c>
    </row>
    <row r="15" spans="1:7" ht="36" customHeight="1" x14ac:dyDescent="0.4">
      <c r="A15" s="16" t="s">
        <v>86</v>
      </c>
      <c r="B15" s="35" t="s">
        <v>33</v>
      </c>
      <c r="C15" s="24"/>
      <c r="D15" s="29">
        <f>250000-104167</f>
        <v>145833</v>
      </c>
      <c r="E15" s="28">
        <f t="shared" si="7"/>
        <v>145833</v>
      </c>
      <c r="F15" s="28">
        <f t="shared" si="10"/>
        <v>145833</v>
      </c>
      <c r="G15" s="28">
        <f t="shared" si="11"/>
        <v>145833</v>
      </c>
    </row>
    <row r="16" spans="1:7" ht="55.5" customHeight="1" x14ac:dyDescent="0.4">
      <c r="A16" s="14" t="s">
        <v>87</v>
      </c>
      <c r="B16" s="35" t="s">
        <v>34</v>
      </c>
      <c r="C16" s="24"/>
      <c r="D16" s="29">
        <v>-547000</v>
      </c>
      <c r="E16" s="28">
        <f t="shared" ref="E16" si="12">D16</f>
        <v>-547000</v>
      </c>
      <c r="F16" s="28">
        <f t="shared" ref="F16:F17" si="13">E16</f>
        <v>-547000</v>
      </c>
      <c r="G16" s="28">
        <f t="shared" ref="G16:G17" si="14">F16</f>
        <v>-547000</v>
      </c>
    </row>
    <row r="17" spans="1:7" ht="20.149999999999999" customHeight="1" x14ac:dyDescent="0.4">
      <c r="A17" s="16" t="s">
        <v>88</v>
      </c>
      <c r="B17" s="16" t="s">
        <v>35</v>
      </c>
      <c r="C17" s="24"/>
      <c r="D17" s="29"/>
      <c r="E17" s="30">
        <v>-1000000</v>
      </c>
      <c r="F17" s="28">
        <f t="shared" si="13"/>
        <v>-1000000</v>
      </c>
      <c r="G17" s="28">
        <f t="shared" si="14"/>
        <v>-1000000</v>
      </c>
    </row>
    <row r="18" spans="1:7" ht="20.149999999999999" customHeight="1" x14ac:dyDescent="0.4">
      <c r="A18" s="16"/>
      <c r="B18" s="16"/>
      <c r="C18" s="24"/>
      <c r="D18" s="29"/>
      <c r="E18" s="30"/>
      <c r="F18" s="30"/>
      <c r="G18" s="30"/>
    </row>
    <row r="19" spans="1:7" ht="20.149999999999999" customHeight="1" thickBot="1" x14ac:dyDescent="0.45">
      <c r="A19" s="18"/>
      <c r="B19" s="18"/>
      <c r="C19" s="25"/>
      <c r="D19" s="31"/>
      <c r="E19" s="32"/>
      <c r="F19" s="32"/>
      <c r="G19" s="32"/>
    </row>
    <row r="20" spans="1:7" ht="26.9" customHeight="1" x14ac:dyDescent="0.4">
      <c r="A20" s="20" t="s">
        <v>20</v>
      </c>
      <c r="B20" s="20"/>
      <c r="C20" s="22">
        <f>SUM(C6:C19)</f>
        <v>2324150</v>
      </c>
      <c r="D20" s="33">
        <f t="shared" ref="D20:G20" si="15">SUM(D6:D19)</f>
        <v>4472683</v>
      </c>
      <c r="E20" s="34">
        <f t="shared" si="15"/>
        <v>3214683</v>
      </c>
      <c r="F20" s="34">
        <f t="shared" si="15"/>
        <v>2030683</v>
      </c>
      <c r="G20" s="34">
        <f t="shared" si="15"/>
        <v>2030683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23026-14&amp;Csag. nr. 14-1094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zoomScaleNormal="100" workbookViewId="0">
      <selection activeCell="C6" sqref="C6:F11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65" customHeight="1" thickBot="1" x14ac:dyDescent="0.4">
      <c r="A2" s="54" t="s">
        <v>22</v>
      </c>
      <c r="B2" s="55"/>
      <c r="C2" s="55"/>
      <c r="D2" s="55"/>
      <c r="E2" s="55"/>
      <c r="F2" s="55"/>
      <c r="G2" s="56"/>
    </row>
    <row r="3" spans="1:7" ht="31.75" customHeight="1" x14ac:dyDescent="0.35">
      <c r="A3" s="60" t="s">
        <v>9</v>
      </c>
      <c r="B3" s="61"/>
      <c r="C3" s="61"/>
      <c r="D3" s="61"/>
      <c r="E3" s="61"/>
      <c r="F3" s="61"/>
      <c r="G3" s="62"/>
    </row>
    <row r="4" spans="1:7" ht="25" customHeight="1" thickBot="1" x14ac:dyDescent="0.4">
      <c r="A4" s="4"/>
      <c r="B4" s="5"/>
      <c r="C4" s="5"/>
      <c r="D4" s="57" t="s">
        <v>23</v>
      </c>
      <c r="E4" s="58"/>
      <c r="F4" s="58"/>
      <c r="G4" s="59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40.75" customHeight="1" x14ac:dyDescent="0.4">
      <c r="A7" s="16" t="s">
        <v>91</v>
      </c>
      <c r="B7" s="35" t="s">
        <v>48</v>
      </c>
      <c r="C7" s="24"/>
      <c r="D7" s="29">
        <v>600000</v>
      </c>
      <c r="E7" s="30">
        <v>600000</v>
      </c>
      <c r="F7" s="30">
        <v>600000</v>
      </c>
      <c r="G7" s="30">
        <v>600000</v>
      </c>
    </row>
    <row r="8" spans="1:7" ht="20.149999999999999" customHeight="1" x14ac:dyDescent="0.3">
      <c r="A8" s="16"/>
      <c r="B8" s="16"/>
      <c r="C8" s="24"/>
      <c r="D8" s="29"/>
      <c r="E8" s="30"/>
      <c r="F8" s="30"/>
      <c r="G8" s="30"/>
    </row>
    <row r="9" spans="1:7" ht="20.149999999999999" customHeight="1" x14ac:dyDescent="0.4">
      <c r="A9" s="16"/>
      <c r="B9" s="16"/>
      <c r="C9" s="24"/>
      <c r="D9" s="29"/>
      <c r="E9" s="30"/>
      <c r="F9" s="30"/>
      <c r="G9" s="30"/>
    </row>
    <row r="10" spans="1:7" ht="20.149999999999999" customHeight="1" x14ac:dyDescent="0.4">
      <c r="A10" s="16"/>
      <c r="B10" s="16"/>
      <c r="C10" s="24"/>
      <c r="D10" s="29"/>
      <c r="E10" s="30"/>
      <c r="F10" s="30"/>
      <c r="G10" s="30"/>
    </row>
    <row r="11" spans="1:7" ht="20.149999999999999" customHeight="1" x14ac:dyDescent="0.3">
      <c r="A11" s="16"/>
      <c r="B11" s="16"/>
      <c r="C11" s="24"/>
      <c r="D11" s="29"/>
      <c r="E11" s="30"/>
      <c r="F11" s="30"/>
      <c r="G11" s="30"/>
    </row>
    <row r="12" spans="1:7" ht="20.149999999999999" customHeight="1" x14ac:dyDescent="0.3">
      <c r="A12" s="16"/>
      <c r="B12" s="16"/>
      <c r="C12" s="24"/>
      <c r="D12" s="29"/>
      <c r="E12" s="30"/>
      <c r="F12" s="30"/>
      <c r="G12" s="30"/>
    </row>
    <row r="13" spans="1:7" ht="20.149999999999999" customHeight="1" x14ac:dyDescent="0.4">
      <c r="A13" s="16"/>
      <c r="B13" s="16"/>
      <c r="C13" s="24"/>
      <c r="D13" s="29"/>
      <c r="E13" s="30"/>
      <c r="F13" s="30"/>
      <c r="G13" s="30"/>
    </row>
    <row r="14" spans="1:7" ht="20.149999999999999" customHeight="1" x14ac:dyDescent="0.4">
      <c r="A14" s="16"/>
      <c r="B14" s="16"/>
      <c r="C14" s="24"/>
      <c r="D14" s="29"/>
      <c r="E14" s="30"/>
      <c r="F14" s="30"/>
      <c r="G14" s="30"/>
    </row>
    <row r="15" spans="1:7" ht="20.149999999999999" customHeight="1" x14ac:dyDescent="0.4">
      <c r="A15" s="16"/>
      <c r="B15" s="16"/>
      <c r="C15" s="24"/>
      <c r="D15" s="29"/>
      <c r="E15" s="30"/>
      <c r="F15" s="30"/>
      <c r="G15" s="30"/>
    </row>
    <row r="16" spans="1:7" ht="20.149999999999999" customHeight="1" x14ac:dyDescent="0.4">
      <c r="A16" s="16"/>
      <c r="B16" s="16"/>
      <c r="C16" s="24"/>
      <c r="D16" s="29"/>
      <c r="E16" s="30"/>
      <c r="F16" s="30"/>
      <c r="G16" s="30"/>
    </row>
    <row r="17" spans="1:7" ht="20.149999999999999" customHeight="1" thickBot="1" x14ac:dyDescent="0.45">
      <c r="A17" s="18"/>
      <c r="B17" s="18"/>
      <c r="C17" s="25"/>
      <c r="D17" s="31"/>
      <c r="E17" s="32"/>
      <c r="F17" s="32"/>
      <c r="G17" s="32"/>
    </row>
    <row r="18" spans="1:7" ht="26.9" customHeight="1" x14ac:dyDescent="0.4">
      <c r="A18" s="20" t="s">
        <v>21</v>
      </c>
      <c r="B18" s="20"/>
      <c r="C18" s="22">
        <f>SUM(C6:C17)</f>
        <v>0</v>
      </c>
      <c r="D18" s="33">
        <f t="shared" ref="D18:G18" si="0">SUM(D6:D17)</f>
        <v>600000</v>
      </c>
      <c r="E18" s="34">
        <f t="shared" si="0"/>
        <v>600000</v>
      </c>
      <c r="F18" s="34">
        <f t="shared" si="0"/>
        <v>600000</v>
      </c>
      <c r="G18" s="34">
        <f t="shared" si="0"/>
        <v>600000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23026-14&amp;Csag. nr. 14-1094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2014-06-18T11:00:00+00:00</MeetingStartDate>
    <EnclosureFileNumber xmlns="d08b57ff-b9b7-4581-975d-98f87b579a51">23026/14</EnclosureFileNumber>
    <AgendaId xmlns="d08b57ff-b9b7-4581-975d-98f87b579a51">2714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1511608</FusionId>
    <AgendaAccessLevelName xmlns="d08b57ff-b9b7-4581-975d-98f87b579a51">Åben</AgendaAccessLevelName>
    <UNC xmlns="d08b57ff-b9b7-4581-975d-98f87b579a51">1344448</UNC>
    <MeetingTitle xmlns="d08b57ff-b9b7-4581-975d-98f87b579a51">18-06-2014</MeetingTitle>
    <MeetingDateAndTime xmlns="d08b57ff-b9b7-4581-975d-98f87b579a51">18-06-2014 fra 13:00 - 16:25</MeetingDateAndTime>
    <MeetingEndDate xmlns="d08b57ff-b9b7-4581-975d-98f87b579a51">2014-06-18T14:25:00+00:00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8140838-E055-436D-BD10-242377F221CA}"/>
</file>

<file path=customXml/itemProps2.xml><?xml version="1.0" encoding="utf-8"?>
<ds:datastoreItem xmlns:ds="http://schemas.openxmlformats.org/officeDocument/2006/customXml" ds:itemID="{77A39428-2569-4F52-8F23-5237008A0A00}"/>
</file>

<file path=customXml/itemProps3.xml><?xml version="1.0" encoding="utf-8"?>
<ds:datastoreItem xmlns:ds="http://schemas.openxmlformats.org/officeDocument/2006/customXml" ds:itemID="{D9428E34-8C80-4909-9D1B-E51DD0F26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UBU-18-06-2014 - Bilag 113.05 Budgettilretninger 2015 - Udvalg for Børn og Undervisning</dc:title>
  <dc:creator>Flemming Karlsen</dc:creator>
  <cp:lastModifiedBy>Jørn Pedersen</cp:lastModifiedBy>
  <cp:lastPrinted>2014-06-19T08:13:06Z</cp:lastPrinted>
  <dcterms:created xsi:type="dcterms:W3CDTF">2014-01-22T10:50:38Z</dcterms:created>
  <dcterms:modified xsi:type="dcterms:W3CDTF">2014-06-19T08:13:10Z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